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<sst xmlns="http://schemas.openxmlformats.org/spreadsheetml/2006/main" count="938" uniqueCount="307">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</sst>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&quot;R$ &quot;#,##0.00"/>
    <numFmt numFmtId="177" formatCode="&quot;R$&quot;\ #,##0.00_);[Red]\(&quot;R$&quot;\ #,##0.00\)"/>
    <numFmt numFmtId="178" formatCode="_-* #,##0.00_-;\-* #,##0.00_-;_-* &quot;-&quot;??_-;_-@_-"/>
    <numFmt numFmtId="179" formatCode="_-&quot;R$ &quot;* #,##0.00_-;&quot;-R$ &quot;* #,##0.00_-;_-&quot;R$ &quot;* \-??_-;_-@_-"/>
    <numFmt numFmtId="180" formatCode="_-&quot;R$&quot;* #,##0_-;\-&quot;R$&quot;* #,##0_-;_-&quot;R$&quot;* &quot;-&quot;_-;_-@_-"/>
    <numFmt numFmtId="181" formatCode="_-* #,##0_-;\-* #,##0_-;_-* &quot;-&quot;_-;_-@_-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80" fontId="23" fillId="0" borderId="0" applyBorder="0" applyAlignment="0" applyProtection="0"/>
    <xf numFmtId="181" fontId="23" fillId="0" borderId="0" applyBorder="0" applyAlignment="0" applyProtection="0"/>
    <xf numFmtId="0" fontId="25" fillId="18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19" applyNumberFormat="0" applyFill="0" applyAlignment="0" applyProtection="0">
      <alignment vertical="center"/>
    </xf>
    <xf numFmtId="0" fontId="27" fillId="20" borderId="18" applyNumberFormat="0" applyAlignment="0" applyProtection="0">
      <alignment vertical="center"/>
    </xf>
    <xf numFmtId="178" fontId="23" fillId="0" borderId="0" applyBorder="0" applyAlignment="0" applyProtection="0"/>
    <xf numFmtId="0" fontId="25" fillId="23" borderId="0" applyNumberFormat="0" applyBorder="0" applyAlignment="0" applyProtection="0">
      <alignment vertical="center"/>
    </xf>
    <xf numFmtId="179" fontId="0" fillId="0" borderId="0" applyBorder="0" applyProtection="0"/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28" borderId="20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19" borderId="17" applyNumberFormat="0" applyAlignment="0" applyProtection="0">
      <alignment vertical="center"/>
    </xf>
    <xf numFmtId="0" fontId="38" fillId="31" borderId="23" applyNumberFormat="0" applyAlignment="0" applyProtection="0">
      <alignment vertical="center"/>
    </xf>
    <xf numFmtId="0" fontId="39" fillId="31" borderId="17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77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76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76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3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3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76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6" fontId="0" fillId="12" borderId="0" xfId="0" applyNumberFormat="1" applyFill="1" applyAlignment="1">
      <alignment horizontal="center" vertical="center"/>
    </xf>
    <xf numFmtId="17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6" fontId="0" fillId="6" borderId="0" xfId="0" applyNumberFormat="1" applyFill="1" applyAlignment="1">
      <alignment horizontal="center"/>
    </xf>
    <xf numFmtId="176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6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76" fontId="18" fillId="0" borderId="0" xfId="0" applyNumberFormat="1" applyFont="1" applyAlignment="1">
      <alignment horizontal="center"/>
    </xf>
    <xf numFmtId="176" fontId="19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 vertical="center"/>
    </xf>
    <xf numFmtId="176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76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3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76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76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77" fontId="0" fillId="0" borderId="0" xfId="0" applyNumberFormat="1" applyAlignment="1">
      <alignment horizontal="center" vertical="center"/>
    </xf>
    <xf numFmtId="183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9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6" fontId="0" fillId="0" borderId="0" xfId="0" applyNumberFormat="1" applyFont="1" applyAlignment="1">
      <alignment horizontal="center" vertical="center" wrapText="1"/>
    </xf>
    <xf numFmtId="176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7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7" workbookViewId="0">
      <selection activeCell="G145" sqref="G145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437.17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437.17</v>
      </c>
    </row>
    <row r="73" spans="1:4">
      <c r="A73" s="72" t="s">
        <v>58</v>
      </c>
      <c r="C73" s="72"/>
      <c r="D73" s="80">
        <f>TRUNC((SUM(D70:D72)),2)</f>
        <v>1536.02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211</v>
      </c>
      <c r="D86" s="86">
        <f>D73</f>
        <v>1536.02</v>
      </c>
    </row>
    <row r="87" ht="16.5" spans="1:4">
      <c r="A87" s="84"/>
      <c r="B87" s="84"/>
      <c r="C87" s="85" t="s">
        <v>212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3275.74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53.07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45.49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10.91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3.63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114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114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114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211</v>
      </c>
      <c r="D122" s="86">
        <f>D73</f>
        <v>1536.02</v>
      </c>
    </row>
    <row r="123" ht="16.5" spans="1:4">
      <c r="A123" s="84"/>
      <c r="B123" s="84"/>
      <c r="C123" s="85" t="s">
        <v>212</v>
      </c>
      <c r="D123" s="86">
        <f>D83</f>
        <v>99.12</v>
      </c>
    </row>
    <row r="124" ht="16.5" spans="1:4">
      <c r="A124" s="84"/>
      <c r="B124" s="84"/>
      <c r="C124" s="87" t="s">
        <v>222</v>
      </c>
      <c r="D124" s="86">
        <f>D110</f>
        <v>114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3620.24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181.01</v>
      </c>
      <c r="F130" s="117" t="s">
        <v>226</v>
      </c>
      <c r="G130" s="130">
        <f>TRUNC(SUM(D126,D130,D131),2)</f>
        <v>4029.32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228.07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381.53</v>
      </c>
      <c r="F132" s="117" t="s">
        <v>224</v>
      </c>
      <c r="G132" s="130">
        <f>TRUNC((G130/G131),2)</f>
        <v>4410.85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28.67</v>
      </c>
    </row>
    <row r="134" spans="1:4">
      <c r="A134" s="72"/>
      <c r="B134" t="s">
        <v>229</v>
      </c>
      <c r="C134" s="90">
        <v>0.03</v>
      </c>
      <c r="D134" s="74">
        <f>TRUNC(($G$132*C134),2)</f>
        <v>132.32</v>
      </c>
    </row>
    <row r="135" spans="1:4">
      <c r="A135" s="72"/>
      <c r="B135" t="s">
        <v>230</v>
      </c>
      <c r="C135" s="90">
        <v>0.05</v>
      </c>
      <c r="D135" s="74">
        <f>TRUNC(($G$132*C135),2)</f>
        <v>220.54</v>
      </c>
    </row>
    <row r="136" spans="1:4">
      <c r="A136" s="72" t="s">
        <v>58</v>
      </c>
      <c r="C136" s="29"/>
      <c r="D136" s="80">
        <f>TRUNC(SUM(D130:D132),2)</f>
        <v>790.61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1536.02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114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3620.24</v>
      </c>
    </row>
    <row r="147" spans="1:4">
      <c r="A147" s="72" t="s">
        <v>55</v>
      </c>
      <c r="B147" t="s">
        <v>164</v>
      </c>
      <c r="D147" s="80">
        <f>D136</f>
        <v>790.61</v>
      </c>
    </row>
    <row r="148" spans="1:4">
      <c r="A148" s="122"/>
      <c r="B148" s="123" t="s">
        <v>232</v>
      </c>
      <c r="C148" s="122"/>
      <c r="D148" s="124">
        <f>TRUNC((SUM(D141:D145)+D147),2)</f>
        <v>4410.85</v>
      </c>
    </row>
    <row r="149" spans="1:4">
      <c r="A149" s="125"/>
      <c r="B149" s="126" t="s">
        <v>233</v>
      </c>
      <c r="C149" s="125"/>
      <c r="D149" s="127">
        <f>TRUNC((D148*2),2)</f>
        <v>8821.7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31" workbookViewId="0">
      <selection activeCell="G148" sqref="G148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3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468.49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468.49</v>
      </c>
    </row>
    <row r="73" spans="1:4">
      <c r="A73" s="72" t="s">
        <v>58</v>
      </c>
      <c r="C73" s="72"/>
      <c r="D73" s="80">
        <f>TRUNC((SUM(D70:D72)),2)</f>
        <v>1764.88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211</v>
      </c>
      <c r="D86" s="86">
        <f>D73</f>
        <v>1764.88</v>
      </c>
    </row>
    <row r="87" ht="16.5" spans="1:4">
      <c r="A87" s="84"/>
      <c r="B87" s="84"/>
      <c r="C87" s="85" t="s">
        <v>212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3817.29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61.85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53.01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1.06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12.72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4.24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132.88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132.88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132.88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211</v>
      </c>
      <c r="D122" s="86">
        <f>D73</f>
        <v>1764.88</v>
      </c>
    </row>
    <row r="123" ht="16.5" spans="1:4">
      <c r="A123" s="84"/>
      <c r="B123" s="84"/>
      <c r="C123" s="85" t="s">
        <v>212</v>
      </c>
      <c r="D123" s="86">
        <f>D83</f>
        <v>116.94</v>
      </c>
    </row>
    <row r="124" ht="16.5" spans="1:4">
      <c r="A124" s="84"/>
      <c r="B124" s="84"/>
      <c r="C124" s="87" t="s">
        <v>222</v>
      </c>
      <c r="D124" s="86">
        <f>D110</f>
        <v>132.88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4180.67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209.03</v>
      </c>
      <c r="F130" s="117" t="s">
        <v>226</v>
      </c>
      <c r="G130" s="118">
        <f>TRUNC(SUM(D126,D130,D131),2)</f>
        <v>4653.08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263.38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440.59</v>
      </c>
      <c r="F132" s="117" t="s">
        <v>224</v>
      </c>
      <c r="G132" s="118">
        <f>TRUNC((G130/G131),2)</f>
        <v>5093.68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33.1</v>
      </c>
    </row>
    <row r="134" spans="1:4">
      <c r="A134" s="72"/>
      <c r="B134" t="s">
        <v>229</v>
      </c>
      <c r="C134" s="90">
        <v>0.03</v>
      </c>
      <c r="D134" s="74">
        <f>TRUNC(($G$132*C134),2)</f>
        <v>152.81</v>
      </c>
    </row>
    <row r="135" spans="1:4">
      <c r="A135" s="72"/>
      <c r="B135" t="s">
        <v>230</v>
      </c>
      <c r="C135" s="90">
        <v>0.05</v>
      </c>
      <c r="D135" s="74">
        <f>TRUNC(($G$132*C135),2)</f>
        <v>254.68</v>
      </c>
    </row>
    <row r="136" spans="1:4">
      <c r="A136" s="72" t="s">
        <v>58</v>
      </c>
      <c r="B136" s="120"/>
      <c r="C136" s="29"/>
      <c r="D136" s="80">
        <f>TRUNC(SUM(D130:D132),2)</f>
        <v>913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1764.88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132.88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4180.67</v>
      </c>
    </row>
    <row r="147" spans="1:4">
      <c r="A147" s="72" t="s">
        <v>55</v>
      </c>
      <c r="B147" t="s">
        <v>164</v>
      </c>
      <c r="D147" s="80">
        <f>D136</f>
        <v>913</v>
      </c>
    </row>
    <row r="148" spans="1:4">
      <c r="A148" s="122"/>
      <c r="B148" s="123" t="s">
        <v>232</v>
      </c>
      <c r="C148" s="122"/>
      <c r="D148" s="124">
        <f>TRUNC((SUM(D141:D145)+D147),2)</f>
        <v>5093.67</v>
      </c>
    </row>
    <row r="149" spans="1:4">
      <c r="A149" s="125"/>
      <c r="B149" s="126" t="s">
        <v>233</v>
      </c>
      <c r="C149" s="125"/>
      <c r="D149" s="127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234</v>
      </c>
      <c r="B1" s="32"/>
      <c r="C1" s="31"/>
      <c r="D1" s="33"/>
      <c r="E1" s="31"/>
      <c r="F1" s="31"/>
      <c r="G1" s="31"/>
      <c r="H1" s="31"/>
    </row>
    <row r="2" spans="1:8">
      <c r="A2" s="34" t="s">
        <v>235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236</v>
      </c>
      <c r="B3" s="37" t="s">
        <v>237</v>
      </c>
      <c r="C3" s="37" t="s">
        <v>238</v>
      </c>
      <c r="D3" s="37" t="s">
        <v>239</v>
      </c>
      <c r="E3" s="37" t="s">
        <v>240</v>
      </c>
      <c r="F3" s="37" t="s">
        <v>241</v>
      </c>
      <c r="G3" s="37" t="s">
        <v>242</v>
      </c>
      <c r="H3" s="37" t="s">
        <v>243</v>
      </c>
    </row>
    <row r="4" ht="75" spans="1:8">
      <c r="A4" s="38">
        <v>1</v>
      </c>
      <c r="B4" s="39" t="s">
        <v>244</v>
      </c>
      <c r="C4" s="40" t="s">
        <v>245</v>
      </c>
      <c r="D4" s="39" t="s">
        <v>246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247</v>
      </c>
      <c r="C5" s="40" t="s">
        <v>248</v>
      </c>
      <c r="D5" s="39" t="s">
        <v>246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249</v>
      </c>
      <c r="C6" s="40" t="s">
        <v>250</v>
      </c>
      <c r="D6" s="39" t="s">
        <v>246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251</v>
      </c>
      <c r="C7" s="40" t="s">
        <v>252</v>
      </c>
      <c r="D7" s="39" t="s">
        <v>246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253</v>
      </c>
      <c r="C8" s="40" t="s">
        <v>254</v>
      </c>
      <c r="D8" s="39" t="s">
        <v>255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256</v>
      </c>
      <c r="C9" s="40" t="s">
        <v>257</v>
      </c>
      <c r="D9" s="39" t="s">
        <v>246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258</v>
      </c>
      <c r="C10" s="40" t="s">
        <v>259</v>
      </c>
      <c r="D10" s="39" t="s">
        <v>246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260</v>
      </c>
      <c r="C11" s="40" t="s">
        <v>261</v>
      </c>
      <c r="D11" s="39" t="s">
        <v>246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262</v>
      </c>
      <c r="C12" s="40" t="s">
        <v>263</v>
      </c>
      <c r="D12" s="39" t="s">
        <v>246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264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45" spans="1:7">
      <c r="A4" s="17">
        <v>1</v>
      </c>
      <c r="B4" s="18" t="s">
        <v>269</v>
      </c>
      <c r="C4" s="19" t="s">
        <v>270</v>
      </c>
      <c r="D4" s="18" t="s">
        <v>246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271</v>
      </c>
      <c r="C5" s="19" t="s">
        <v>272</v>
      </c>
      <c r="D5" s="18" t="s">
        <v>246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273</v>
      </c>
      <c r="C6" s="19" t="s">
        <v>274</v>
      </c>
      <c r="D6" s="5" t="s">
        <v>246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275</v>
      </c>
      <c r="C7" s="19" t="s">
        <v>276</v>
      </c>
      <c r="D7" s="5" t="s">
        <v>246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277</v>
      </c>
      <c r="C8" s="19" t="s">
        <v>278</v>
      </c>
      <c r="D8" s="5" t="s">
        <v>246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279</v>
      </c>
      <c r="C9" s="19" t="s">
        <v>280</v>
      </c>
      <c r="D9" s="5" t="s">
        <v>246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281</v>
      </c>
      <c r="C10" s="19" t="s">
        <v>282</v>
      </c>
      <c r="D10" s="5" t="s">
        <v>246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283</v>
      </c>
      <c r="C11" s="19" t="s">
        <v>284</v>
      </c>
      <c r="D11" s="5" t="s">
        <v>246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285</v>
      </c>
      <c r="C12" s="19" t="s">
        <v>286</v>
      </c>
      <c r="D12" s="5" t="s">
        <v>246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287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288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195" spans="1:7">
      <c r="A4" s="17">
        <v>1</v>
      </c>
      <c r="B4" s="18" t="s">
        <v>289</v>
      </c>
      <c r="C4" s="19" t="s">
        <v>290</v>
      </c>
      <c r="D4" s="18" t="s">
        <v>246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291</v>
      </c>
      <c r="C5" s="19" t="s">
        <v>292</v>
      </c>
      <c r="D5" s="18" t="s">
        <v>246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293</v>
      </c>
      <c r="C6" s="19" t="s">
        <v>294</v>
      </c>
      <c r="D6" s="5" t="s">
        <v>246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295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296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297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298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G5" sqref="G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5">
        <v>23</v>
      </c>
      <c r="B3" s="6" t="s">
        <v>304</v>
      </c>
      <c r="C3" s="5" t="s">
        <v>305</v>
      </c>
      <c r="D3" s="5">
        <v>2</v>
      </c>
      <c r="E3" s="5">
        <v>12</v>
      </c>
      <c r="F3" s="7">
        <f>'Vigilância DIURNA'!D149</f>
        <v>8821.7</v>
      </c>
      <c r="G3" s="8">
        <f>(D3*F3)*(E3)</f>
        <v>211720.8</v>
      </c>
    </row>
    <row r="4" ht="135" spans="1:7">
      <c r="A4" s="9">
        <v>24</v>
      </c>
      <c r="B4" s="10" t="s">
        <v>306</v>
      </c>
      <c r="C4" s="5" t="s">
        <v>305</v>
      </c>
      <c r="D4" s="9">
        <v>3</v>
      </c>
      <c r="E4" s="9">
        <v>12</v>
      </c>
      <c r="F4" s="8">
        <f>'Vigilância NOTURNA'!D149</f>
        <v>10187.34</v>
      </c>
      <c r="G4" s="8">
        <f>(D4*F4)*(E4)</f>
        <v>366744.24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578465.04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